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tcontrol-my.sharepoint.com/personal/reeve_mediacp_net/Documents/Desktop/"/>
    </mc:Choice>
  </mc:AlternateContent>
  <xr:revisionPtr revIDLastSave="5" documentId="8_{55435D7F-C9F8-44AB-AE47-7050A99AF116}" xr6:coauthVersionLast="47" xr6:coauthVersionMax="47" xr10:uidLastSave="{EBC2BD47-E63D-49AB-8E9C-B83C2DD02B05}"/>
  <bookViews>
    <workbookView xWindow="4395" yWindow="1725" windowWidth="28800" windowHeight="15345" xr2:uid="{93DED478-1330-459A-9C4B-8434FC02E4E3}"/>
  </bookViews>
  <sheets>
    <sheet name="Simple BW Calculator" sheetId="13" r:id="rId1"/>
    <sheet name="Plans by Streaming Hours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G19" i="1"/>
  <c r="F19" i="1"/>
  <c r="E19" i="1"/>
  <c r="D19" i="1"/>
  <c r="K19" i="1"/>
  <c r="D26" i="1" s="1"/>
  <c r="N22" i="1"/>
  <c r="M22" i="1"/>
  <c r="L22" i="1"/>
  <c r="K22" i="1"/>
  <c r="L19" i="1"/>
  <c r="M19" i="1"/>
  <c r="N19" i="1"/>
  <c r="E15" i="13" l="1"/>
  <c r="E17" i="13" s="1"/>
  <c r="G26" i="1"/>
  <c r="F26" i="1"/>
  <c r="E26" i="1"/>
  <c r="L23" i="1"/>
  <c r="N23" i="1"/>
  <c r="M23" i="1"/>
  <c r="K23" i="1"/>
  <c r="N24" i="1" l="1"/>
  <c r="G27" i="1" s="1"/>
  <c r="G28" i="1" s="1"/>
  <c r="G18" i="1"/>
  <c r="K24" i="1"/>
  <c r="D27" i="1" s="1"/>
  <c r="D28" i="1" s="1"/>
  <c r="D18" i="1"/>
  <c r="M24" i="1"/>
  <c r="F27" i="1" s="1"/>
  <c r="F28" i="1" s="1"/>
  <c r="F18" i="1"/>
  <c r="L24" i="1"/>
  <c r="E27" i="1" s="1"/>
  <c r="E28" i="1" s="1"/>
  <c r="E18" i="1"/>
  <c r="D29" i="1"/>
  <c r="D23" i="1"/>
  <c r="F29" i="1" l="1"/>
  <c r="G29" i="1"/>
  <c r="G23" i="1"/>
  <c r="F23" i="1"/>
  <c r="E29" i="1"/>
  <c r="E23" i="1"/>
</calcChain>
</file>

<file path=xl/sharedStrings.xml><?xml version="1.0" encoding="utf-8"?>
<sst xmlns="http://schemas.openxmlformats.org/spreadsheetml/2006/main" count="67" uniqueCount="60">
  <si>
    <t>Bandwidth Per GB Cost:</t>
  </si>
  <si>
    <t>Frequently Asked Questions</t>
  </si>
  <si>
    <t>Features</t>
  </si>
  <si>
    <t>Plan A</t>
  </si>
  <si>
    <t>Plan B</t>
  </si>
  <si>
    <t>Plan C</t>
  </si>
  <si>
    <t>Plan D</t>
  </si>
  <si>
    <t>What bitrates?</t>
  </si>
  <si>
    <t>720p @ 1.5Mbps, 1080p @ 3Mbps, 4k @ 4 Mbps</t>
  </si>
  <si>
    <t>What are Live Broadcast Hours?</t>
  </si>
  <si>
    <t>Stream to Website, Facebook, Youtube &amp; RTMP</t>
  </si>
  <si>
    <t>❌</t>
  </si>
  <si>
    <t>✔</t>
  </si>
  <si>
    <t>The total number of hours that an encoder is connected and broadcasting to the channel.</t>
  </si>
  <si>
    <t>Live Stream Recording (GB)</t>
  </si>
  <si>
    <t>What is Total Web Viewer Hours?</t>
  </si>
  <si>
    <t>Excess Bandwidth Cost Per GB</t>
  </si>
  <si>
    <t>1 Viewer Hour = 1 Viewer watching for 1 hour.</t>
  </si>
  <si>
    <t>Web Viewer Hour relates to using the embedded Web Player or HLS links.</t>
  </si>
  <si>
    <t>Wholesale Costs @ 100% Usage</t>
  </si>
  <si>
    <t>Bandwidth</t>
  </si>
  <si>
    <t>Storage</t>
  </si>
  <si>
    <t>Recommended Plan Pricing</t>
  </si>
  <si>
    <r>
      <t xml:space="preserve">Plan Cost </t>
    </r>
    <r>
      <rPr>
        <sz val="10"/>
        <color theme="1"/>
        <rFont val="Calibri"/>
        <family val="2"/>
        <scheme val="minor"/>
      </rPr>
      <t>(Per Month)</t>
    </r>
  </si>
  <si>
    <t>Wholesale Costs</t>
  </si>
  <si>
    <r>
      <rPr>
        <b/>
        <sz val="11"/>
        <color theme="1"/>
        <rFont val="Calibri"/>
        <family val="2"/>
        <scheme val="minor"/>
      </rPr>
      <t>Mark Up</t>
    </r>
    <r>
      <rPr>
        <sz val="10"/>
        <color theme="1"/>
        <rFont val="Calibri"/>
        <family val="2"/>
        <scheme val="minor"/>
      </rPr>
      <t xml:space="preserve"> (Your Profit - Recommend 20%+)</t>
    </r>
  </si>
  <si>
    <t>Bandwidth Per GB</t>
  </si>
  <si>
    <t>Your Profit</t>
  </si>
  <si>
    <t>Bandwidth Cost</t>
  </si>
  <si>
    <t>TOTAL COST</t>
  </si>
  <si>
    <t>Quality</t>
  </si>
  <si>
    <t>720p</t>
  </si>
  <si>
    <t>4k</t>
  </si>
  <si>
    <t>Broadcast Quality (Mbps)</t>
  </si>
  <si>
    <t>Estimated Bandwidth Consumption</t>
  </si>
  <si>
    <t>CDN - Web Player &amp; HLS Link</t>
  </si>
  <si>
    <t>Customer uses 50% bandwidth</t>
  </si>
  <si>
    <t>Customer uses 100% bandwidth</t>
  </si>
  <si>
    <t>Customer uses 200% bandwidth</t>
  </si>
  <si>
    <t>Customer uses 300% bandwidth</t>
  </si>
  <si>
    <t>Bandwidth Calculator</t>
  </si>
  <si>
    <t>Calculator used to provide bandwidth and cost estimates.</t>
  </si>
  <si>
    <t>Configuration</t>
  </si>
  <si>
    <t># Broadcasts Per Month</t>
  </si>
  <si>
    <t>Broadcast Bitrate</t>
  </si>
  <si>
    <t>Mbps</t>
  </si>
  <si>
    <t>Average Broadcast Duration (Hours)</t>
  </si>
  <si>
    <t>Estimated Viewers Per Broadcast</t>
  </si>
  <si>
    <t>Bandwidth Price/GB</t>
  </si>
  <si>
    <t>Summary</t>
  </si>
  <si>
    <t>Bandwidth / Transfer</t>
  </si>
  <si>
    <t>GB</t>
  </si>
  <si>
    <t>USD/month</t>
  </si>
  <si>
    <t># Channels</t>
  </si>
  <si>
    <t>Example Plans based on Streaming Hours</t>
  </si>
  <si>
    <t>These plans demonstrate how a fixed price streaming service could be designed with included streaming hours</t>
  </si>
  <si>
    <t>1080p</t>
  </si>
  <si>
    <t>Included Streaming Hours Per Month</t>
  </si>
  <si>
    <t>Web Player Viewer Hours</t>
  </si>
  <si>
    <t xml:space="preserve"> * Additional streaming streaming hours will incur additional bandwidth usage at the Excess Bandwidth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</si>
</sst>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6" tint="0.59999389629810485"/>
      </left>
      <right style="thin">
        <color theme="6" tint="0.59999389629810485"/>
      </right>
      <top style="thin">
        <color theme="6" tint="0.59999389629810485"/>
      </top>
      <bottom style="thin">
        <color theme="6" tint="0.5999938962981048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7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4" borderId="0" xfId="0" applyFill="1"/>
    <xf numFmtId="0" fontId="4" fillId="4" borderId="1" xfId="2" applyFill="1"/>
    <xf numFmtId="0" fontId="5" fillId="4" borderId="2" xfId="3" applyFill="1"/>
    <xf numFmtId="0" fontId="2" fillId="4" borderId="0" xfId="0" applyFont="1" applyFill="1"/>
    <xf numFmtId="44" fontId="0" fillId="4" borderId="0" xfId="1" applyFont="1" applyFill="1"/>
    <xf numFmtId="44" fontId="0" fillId="4" borderId="0" xfId="0" applyNumberFormat="1" applyFill="1"/>
    <xf numFmtId="0" fontId="0" fillId="5" borderId="0" xfId="0" applyFill="1"/>
    <xf numFmtId="0" fontId="9" fillId="5" borderId="0" xfId="0" applyFont="1" applyFill="1"/>
    <xf numFmtId="0" fontId="2" fillId="5" borderId="0" xfId="0" applyFont="1" applyFill="1"/>
    <xf numFmtId="0" fontId="0" fillId="4" borderId="0" xfId="0" applyFill="1" applyAlignment="1">
      <alignment horizontal="center"/>
    </xf>
    <xf numFmtId="9" fontId="0" fillId="4" borderId="0" xfId="0" applyNumberFormat="1" applyFill="1" applyAlignment="1">
      <alignment horizontal="right"/>
    </xf>
    <xf numFmtId="0" fontId="6" fillId="3" borderId="0" xfId="0" applyFont="1" applyFill="1"/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horizontal="right"/>
    </xf>
    <xf numFmtId="0" fontId="6" fillId="3" borderId="0" xfId="0" applyFont="1" applyFill="1" applyAlignment="1">
      <alignment horizontal="right"/>
    </xf>
    <xf numFmtId="0" fontId="5" fillId="4" borderId="2" xfId="3" applyFill="1" applyAlignment="1">
      <alignment horizontal="center"/>
    </xf>
    <xf numFmtId="0" fontId="11" fillId="4" borderId="0" xfId="4" applyFont="1" applyFill="1" applyAlignment="1">
      <alignment wrapText="1"/>
    </xf>
    <xf numFmtId="0" fontId="11" fillId="4" borderId="0" xfId="4" applyNumberFormat="1" applyFont="1" applyFill="1" applyAlignment="1">
      <alignment vertical="center"/>
    </xf>
    <xf numFmtId="0" fontId="10" fillId="4" borderId="0" xfId="0" applyFont="1" applyFill="1"/>
    <xf numFmtId="0" fontId="8" fillId="4" borderId="0" xfId="0" applyFont="1" applyFill="1"/>
    <xf numFmtId="44" fontId="0" fillId="4" borderId="0" xfId="1" applyFont="1" applyFill="1" applyAlignment="1">
      <alignment horizontal="right"/>
    </xf>
    <xf numFmtId="0" fontId="0" fillId="6" borderId="3" xfId="0" applyFill="1" applyBorder="1" applyAlignment="1">
      <alignment horizontal="right" vertical="center"/>
    </xf>
    <xf numFmtId="2" fontId="0" fillId="6" borderId="3" xfId="0" applyNumberFormat="1" applyFill="1" applyBorder="1" applyAlignment="1">
      <alignment horizontal="right" vertical="center"/>
    </xf>
    <xf numFmtId="0" fontId="0" fillId="7" borderId="3" xfId="0" applyFill="1" applyBorder="1"/>
    <xf numFmtId="0" fontId="2" fillId="4" borderId="0" xfId="0" applyFont="1" applyFill="1" applyAlignment="1">
      <alignment vertical="center"/>
    </xf>
    <xf numFmtId="0" fontId="0" fillId="7" borderId="0" xfId="0" applyFill="1"/>
    <xf numFmtId="0" fontId="0" fillId="7" borderId="4" xfId="0" applyFill="1" applyBorder="1"/>
    <xf numFmtId="2" fontId="0" fillId="7" borderId="0" xfId="0" applyNumberFormat="1" applyFill="1"/>
    <xf numFmtId="44" fontId="2" fillId="7" borderId="0" xfId="1" applyFont="1" applyFill="1"/>
    <xf numFmtId="0" fontId="2" fillId="7" borderId="0" xfId="0" applyFont="1" applyFill="1"/>
    <xf numFmtId="43" fontId="0" fillId="7" borderId="0" xfId="5" applyFont="1" applyFill="1"/>
    <xf numFmtId="0" fontId="6" fillId="8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</cellXfs>
  <cellStyles count="6">
    <cellStyle name="Accent1" xfId="4" builtinId="29"/>
    <cellStyle name="Comma" xfId="5" builtinId="3"/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E07B-C3CB-476D-9A89-936288996EE9}">
  <dimension ref="A1:AA160"/>
  <sheetViews>
    <sheetView tabSelected="1" workbookViewId="0">
      <selection activeCell="H19" sqref="H19"/>
    </sheetView>
  </sheetViews>
  <sheetFormatPr defaultRowHeight="15" x14ac:dyDescent="0.25"/>
  <cols>
    <col min="1" max="1" width="18.85546875" customWidth="1"/>
    <col min="2" max="2" width="9" customWidth="1"/>
    <col min="3" max="3" width="2" customWidth="1"/>
    <col min="4" max="4" width="33.42578125" customWidth="1"/>
    <col min="5" max="6" width="18.85546875" customWidth="1"/>
    <col min="7" max="7" width="9" customWidth="1"/>
  </cols>
  <sheetData>
    <row r="1" spans="1:2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9.25" customHeight="1" x14ac:dyDescent="0.25">
      <c r="A2" s="2"/>
      <c r="B2" s="3"/>
      <c r="C2" s="3"/>
      <c r="D2" s="38" t="s">
        <v>40</v>
      </c>
      <c r="E2" s="38"/>
      <c r="F2" s="38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4" customHeight="1" x14ac:dyDescent="0.25">
      <c r="A3" s="2"/>
      <c r="B3" s="3"/>
      <c r="C3" s="3"/>
      <c r="D3" s="37" t="s">
        <v>41</v>
      </c>
      <c r="E3" s="37"/>
      <c r="F3" s="37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20.25" customHeight="1" x14ac:dyDescent="0.25">
      <c r="A4" s="2"/>
      <c r="B4" s="3"/>
      <c r="C4" s="36" t="s">
        <v>42</v>
      </c>
      <c r="D4" s="36"/>
      <c r="E4" s="36"/>
      <c r="F4" s="36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7.5" customHeight="1" x14ac:dyDescent="0.25">
      <c r="A5" s="2"/>
      <c r="B5" s="3"/>
      <c r="C5" s="30"/>
      <c r="D5" s="30"/>
      <c r="E5" s="30"/>
      <c r="F5" s="30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2"/>
      <c r="B6" s="3"/>
      <c r="C6" s="30"/>
      <c r="D6" s="30" t="s">
        <v>43</v>
      </c>
      <c r="E6" s="31">
        <v>1</v>
      </c>
      <c r="F6" s="30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2"/>
      <c r="B7" s="3"/>
      <c r="C7" s="30"/>
      <c r="D7" s="30" t="s">
        <v>44</v>
      </c>
      <c r="E7" s="31">
        <v>3.5</v>
      </c>
      <c r="F7" s="30" t="s">
        <v>45</v>
      </c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2"/>
      <c r="B8" s="3"/>
      <c r="C8" s="30"/>
      <c r="D8" s="30" t="s">
        <v>46</v>
      </c>
      <c r="E8" s="31">
        <f>24*30</f>
        <v>720</v>
      </c>
      <c r="F8" s="30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x14ac:dyDescent="0.25">
      <c r="A9" s="2"/>
      <c r="B9" s="3"/>
      <c r="C9" s="30"/>
      <c r="D9" s="30" t="s">
        <v>47</v>
      </c>
      <c r="E9" s="31">
        <v>1</v>
      </c>
      <c r="F9" s="30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5">
      <c r="A10" s="2"/>
      <c r="B10" s="3"/>
      <c r="C10" s="30"/>
      <c r="D10" s="30"/>
      <c r="E10" s="30"/>
      <c r="F10" s="30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A11" s="2"/>
      <c r="B11" s="3"/>
      <c r="C11" s="30"/>
      <c r="D11" s="30" t="s">
        <v>48</v>
      </c>
      <c r="E11" s="31">
        <v>0.02</v>
      </c>
      <c r="F11" s="30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6" customHeight="1" x14ac:dyDescent="0.25">
      <c r="A12" s="2"/>
      <c r="B12" s="3"/>
      <c r="C12" s="30"/>
      <c r="D12" s="30"/>
      <c r="E12" s="30"/>
      <c r="F12" s="30"/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1" customHeight="1" x14ac:dyDescent="0.25">
      <c r="A13" s="2"/>
      <c r="B13" s="3"/>
      <c r="C13" s="36" t="s">
        <v>49</v>
      </c>
      <c r="D13" s="36"/>
      <c r="E13" s="36"/>
      <c r="F13" s="36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5">
      <c r="A14" s="2"/>
      <c r="B14" s="3"/>
      <c r="C14" s="30"/>
      <c r="D14" s="30"/>
      <c r="E14" s="32"/>
      <c r="F14" s="30"/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5">
      <c r="A15" s="2"/>
      <c r="B15" s="3"/>
      <c r="C15" s="30"/>
      <c r="D15" s="30" t="s">
        <v>50</v>
      </c>
      <c r="E15" s="35">
        <f>(E7/8*3600/1024*E8*E6)*E9</f>
        <v>1107.421875</v>
      </c>
      <c r="F15" s="30" t="s">
        <v>51</v>
      </c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5">
      <c r="A16" s="2"/>
      <c r="B16" s="3"/>
      <c r="C16" s="30"/>
      <c r="D16" s="30"/>
      <c r="E16" s="32"/>
      <c r="F16" s="30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x14ac:dyDescent="0.25">
      <c r="A17" s="2"/>
      <c r="B17" s="3"/>
      <c r="C17" s="30"/>
      <c r="D17" s="30" t="s">
        <v>28</v>
      </c>
      <c r="E17" s="33">
        <f>E15*E11</f>
        <v>22.1484375</v>
      </c>
      <c r="F17" s="34" t="s">
        <v>52</v>
      </c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5">
      <c r="A18" s="2"/>
      <c r="B18" s="3"/>
      <c r="C18" s="30"/>
      <c r="D18" s="34"/>
      <c r="E18" s="30"/>
      <c r="F18" s="30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6.75" customHeight="1" x14ac:dyDescent="0.25">
      <c r="A19" s="2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x14ac:dyDescent="0.25">
      <c r="A43" s="2"/>
    </row>
    <row r="44" spans="1:27" x14ac:dyDescent="0.25">
      <c r="A44" s="2"/>
    </row>
    <row r="45" spans="1:27" x14ac:dyDescent="0.25">
      <c r="A45" s="2"/>
    </row>
    <row r="46" spans="1:27" x14ac:dyDescent="0.25">
      <c r="A46" s="2"/>
    </row>
    <row r="47" spans="1:27" x14ac:dyDescent="0.25">
      <c r="A47" s="2"/>
    </row>
    <row r="48" spans="1:27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</sheetData>
  <mergeCells count="4">
    <mergeCell ref="C4:F4"/>
    <mergeCell ref="C13:F13"/>
    <mergeCell ref="D3:F3"/>
    <mergeCell ref="D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25726-0A13-41F1-96A1-8465D8C2E0B5}">
  <dimension ref="A1:V58"/>
  <sheetViews>
    <sheetView workbookViewId="0">
      <selection activeCell="D8" sqref="D8"/>
    </sheetView>
  </sheetViews>
  <sheetFormatPr defaultRowHeight="15" x14ac:dyDescent="0.25"/>
  <cols>
    <col min="1" max="1" width="15.28515625" style="2" customWidth="1"/>
    <col min="2" max="2" width="7.28515625" customWidth="1"/>
    <col min="3" max="3" width="42.85546875" customWidth="1"/>
    <col min="4" max="7" width="14" customWidth="1"/>
    <col min="10" max="10" width="33.7109375" customWidth="1"/>
  </cols>
  <sheetData>
    <row r="1" spans="1:22" s="2" customFormat="1" ht="30.75" customHeight="1" x14ac:dyDescent="0.25"/>
    <row r="2" spans="1:22" s="2" customFormat="1" ht="30.75" customHeight="1" x14ac:dyDescent="0.25">
      <c r="B2" s="3"/>
      <c r="C2" s="3"/>
      <c r="D2" s="3"/>
      <c r="E2" s="3"/>
      <c r="F2" s="3"/>
      <c r="G2" s="3"/>
      <c r="H2" s="3"/>
    </row>
    <row r="3" spans="1:22" ht="23.25" customHeight="1" thickBot="1" x14ac:dyDescent="0.35">
      <c r="B3" s="3"/>
      <c r="C3" s="4" t="s">
        <v>54</v>
      </c>
      <c r="D3" s="29"/>
      <c r="E3" s="29"/>
      <c r="F3" s="18" t="s">
        <v>0</v>
      </c>
      <c r="G3" s="28">
        <v>0.08</v>
      </c>
      <c r="H3" s="3"/>
      <c r="I3" s="9"/>
      <c r="J3" s="9"/>
      <c r="K3" s="9"/>
      <c r="L3" s="9"/>
      <c r="M3" s="9"/>
      <c r="N3" s="9"/>
      <c r="O3" s="9"/>
      <c r="P3" s="2"/>
      <c r="Q3" s="2"/>
      <c r="R3" s="2"/>
      <c r="S3" s="2"/>
      <c r="T3" s="2"/>
      <c r="U3" s="2"/>
      <c r="V3" s="2"/>
    </row>
    <row r="4" spans="1:22" ht="37.5" customHeight="1" thickTop="1" x14ac:dyDescent="0.3">
      <c r="B4" s="3"/>
      <c r="C4" s="16" t="s">
        <v>55</v>
      </c>
      <c r="D4" s="3"/>
      <c r="E4" s="3"/>
      <c r="F4" s="3"/>
      <c r="G4" s="3"/>
      <c r="H4" s="3"/>
      <c r="I4" s="9"/>
      <c r="J4" s="10" t="s">
        <v>1</v>
      </c>
      <c r="K4" s="9"/>
      <c r="L4" s="9"/>
      <c r="M4" s="9"/>
      <c r="N4" s="9"/>
      <c r="O4" s="9"/>
      <c r="P4" s="2"/>
      <c r="Q4" s="2"/>
      <c r="R4" s="2"/>
      <c r="S4" s="2"/>
      <c r="T4" s="2"/>
      <c r="U4" s="2"/>
      <c r="V4" s="2"/>
    </row>
    <row r="5" spans="1:22" x14ac:dyDescent="0.25">
      <c r="B5" s="3"/>
      <c r="C5" s="14" t="s">
        <v>2</v>
      </c>
      <c r="D5" s="19" t="s">
        <v>3</v>
      </c>
      <c r="E5" s="19" t="s">
        <v>4</v>
      </c>
      <c r="F5" s="19" t="s">
        <v>5</v>
      </c>
      <c r="G5" s="19" t="s">
        <v>6</v>
      </c>
      <c r="H5" s="3"/>
      <c r="I5" s="9"/>
      <c r="J5" s="9"/>
      <c r="K5" s="9"/>
      <c r="L5" s="9"/>
      <c r="M5" s="9"/>
      <c r="N5" s="9"/>
      <c r="O5" s="9"/>
      <c r="P5" s="2"/>
      <c r="Q5" s="2"/>
      <c r="R5" s="2"/>
      <c r="S5" s="2"/>
      <c r="T5" s="2"/>
      <c r="U5" s="2"/>
      <c r="V5" s="2"/>
    </row>
    <row r="6" spans="1:22" s="1" customFormat="1" ht="18" customHeight="1" x14ac:dyDescent="0.25">
      <c r="A6" s="15"/>
      <c r="B6" s="16"/>
      <c r="C6" s="17" t="s">
        <v>30</v>
      </c>
      <c r="D6" s="26" t="s">
        <v>31</v>
      </c>
      <c r="E6" s="26" t="s">
        <v>56</v>
      </c>
      <c r="F6" s="26" t="s">
        <v>32</v>
      </c>
      <c r="G6" s="26" t="s">
        <v>32</v>
      </c>
      <c r="H6" s="16"/>
      <c r="I6" s="9"/>
      <c r="J6" s="11" t="s">
        <v>7</v>
      </c>
      <c r="K6" s="9"/>
      <c r="L6" s="9"/>
      <c r="M6" s="9"/>
      <c r="N6" s="9"/>
      <c r="O6" s="9"/>
      <c r="P6" s="2"/>
      <c r="Q6" s="2"/>
      <c r="R6" s="2"/>
      <c r="S6" s="2"/>
      <c r="T6" s="2"/>
      <c r="U6" s="2"/>
      <c r="V6" s="2"/>
    </row>
    <row r="7" spans="1:22" s="1" customFormat="1" ht="18" hidden="1" customHeight="1" x14ac:dyDescent="0.25">
      <c r="A7" s="15"/>
      <c r="B7" s="16"/>
      <c r="C7" s="17" t="s">
        <v>33</v>
      </c>
      <c r="D7" s="26">
        <v>1.5</v>
      </c>
      <c r="E7" s="26">
        <v>3</v>
      </c>
      <c r="F7" s="26">
        <v>4</v>
      </c>
      <c r="G7" s="26">
        <v>4</v>
      </c>
      <c r="H7" s="16"/>
      <c r="I7" s="9"/>
      <c r="J7" s="9" t="s">
        <v>8</v>
      </c>
      <c r="K7" s="9"/>
      <c r="L7" s="9"/>
      <c r="M7" s="9"/>
      <c r="N7" s="9"/>
      <c r="O7" s="9"/>
      <c r="P7" s="2"/>
      <c r="Q7" s="2"/>
      <c r="R7" s="2"/>
      <c r="S7" s="2"/>
      <c r="T7" s="2"/>
      <c r="U7" s="2"/>
      <c r="V7" s="2"/>
    </row>
    <row r="8" spans="1:22" s="1" customFormat="1" ht="18" customHeight="1" x14ac:dyDescent="0.25">
      <c r="A8" s="15"/>
      <c r="B8" s="16"/>
      <c r="C8" s="17" t="s">
        <v>57</v>
      </c>
      <c r="D8" s="26">
        <v>10</v>
      </c>
      <c r="E8" s="26">
        <v>20</v>
      </c>
      <c r="F8" s="26">
        <v>30</v>
      </c>
      <c r="G8" s="26">
        <v>30</v>
      </c>
      <c r="H8" s="16"/>
      <c r="I8" s="9"/>
      <c r="J8" s="9" t="s">
        <v>8</v>
      </c>
      <c r="K8" s="9"/>
      <c r="L8" s="9"/>
      <c r="M8" s="9"/>
      <c r="N8" s="9"/>
      <c r="O8" s="9"/>
      <c r="P8" s="2"/>
      <c r="Q8" s="2"/>
      <c r="R8" s="2"/>
      <c r="S8" s="2"/>
      <c r="T8" s="2"/>
      <c r="U8" s="2"/>
      <c r="V8" s="2"/>
    </row>
    <row r="9" spans="1:22" s="1" customFormat="1" ht="18" customHeight="1" x14ac:dyDescent="0.25">
      <c r="A9" s="15"/>
      <c r="B9" s="16"/>
      <c r="C9" s="17" t="s">
        <v>58</v>
      </c>
      <c r="D9" s="26">
        <v>100</v>
      </c>
      <c r="E9" s="26">
        <v>100</v>
      </c>
      <c r="F9" s="26">
        <v>200</v>
      </c>
      <c r="G9" s="26">
        <v>400</v>
      </c>
      <c r="H9" s="16"/>
      <c r="I9" s="9"/>
      <c r="J9" s="11" t="s">
        <v>9</v>
      </c>
      <c r="K9" s="9"/>
      <c r="L9" s="9"/>
      <c r="M9" s="9"/>
      <c r="N9" s="9"/>
      <c r="O9" s="9"/>
      <c r="P9" s="2"/>
      <c r="Q9" s="2"/>
      <c r="R9" s="2"/>
      <c r="S9" s="2"/>
      <c r="T9" s="2"/>
      <c r="U9" s="2"/>
      <c r="V9" s="2"/>
    </row>
    <row r="10" spans="1:22" s="1" customFormat="1" ht="18" customHeight="1" x14ac:dyDescent="0.25">
      <c r="A10" s="15"/>
      <c r="B10" s="16"/>
      <c r="C10" s="17" t="s">
        <v>53</v>
      </c>
      <c r="D10" s="26">
        <v>1</v>
      </c>
      <c r="E10" s="26">
        <v>2</v>
      </c>
      <c r="F10" s="26">
        <v>3</v>
      </c>
      <c r="G10" s="26">
        <v>5</v>
      </c>
      <c r="H10" s="16"/>
      <c r="I10" s="9"/>
      <c r="J10" s="9" t="s">
        <v>13</v>
      </c>
      <c r="K10" s="9"/>
      <c r="L10" s="9"/>
      <c r="M10" s="9"/>
      <c r="N10" s="9"/>
      <c r="O10" s="9"/>
      <c r="P10" s="2"/>
      <c r="Q10" s="2"/>
      <c r="R10" s="2"/>
      <c r="S10" s="2"/>
      <c r="T10" s="2"/>
      <c r="U10" s="2"/>
      <c r="V10" s="2"/>
    </row>
    <row r="11" spans="1:22" s="1" customFormat="1" ht="18" customHeight="1" x14ac:dyDescent="0.25">
      <c r="A11" s="15"/>
      <c r="B11" s="16"/>
      <c r="C11" s="17" t="s">
        <v>10</v>
      </c>
      <c r="D11" s="26" t="s">
        <v>11</v>
      </c>
      <c r="E11" s="26" t="s">
        <v>12</v>
      </c>
      <c r="F11" s="26" t="s">
        <v>12</v>
      </c>
      <c r="G11" s="26" t="s">
        <v>12</v>
      </c>
      <c r="H11" s="16"/>
      <c r="I11" s="9"/>
      <c r="J11" s="11" t="s">
        <v>15</v>
      </c>
      <c r="K11" s="9"/>
      <c r="L11" s="9"/>
      <c r="M11" s="9"/>
      <c r="N11" s="9"/>
      <c r="O11" s="9"/>
      <c r="P11" s="2"/>
      <c r="Q11" s="2"/>
      <c r="R11" s="2"/>
      <c r="S11" s="2"/>
      <c r="T11" s="2"/>
      <c r="U11" s="2"/>
      <c r="V11" s="2"/>
    </row>
    <row r="12" spans="1:22" s="1" customFormat="1" ht="18" customHeight="1" x14ac:dyDescent="0.25">
      <c r="A12" s="15"/>
      <c r="B12" s="16"/>
      <c r="C12" s="17" t="s">
        <v>14</v>
      </c>
      <c r="D12" s="26" t="s">
        <v>11</v>
      </c>
      <c r="E12" s="26">
        <v>25</v>
      </c>
      <c r="F12" s="26">
        <v>50</v>
      </c>
      <c r="G12" s="26">
        <v>100</v>
      </c>
      <c r="H12" s="16"/>
      <c r="I12" s="9"/>
      <c r="J12" s="9" t="s">
        <v>17</v>
      </c>
      <c r="K12" s="9"/>
      <c r="L12" s="9"/>
      <c r="M12" s="9"/>
      <c r="N12" s="9"/>
      <c r="O12" s="9"/>
      <c r="P12" s="2"/>
      <c r="Q12" s="2"/>
      <c r="R12" s="2"/>
      <c r="S12" s="2"/>
      <c r="T12" s="2"/>
      <c r="U12" s="2"/>
      <c r="V12" s="2"/>
    </row>
    <row r="13" spans="1:22" s="1" customFormat="1" ht="18" customHeight="1" x14ac:dyDescent="0.25">
      <c r="A13" s="15"/>
      <c r="B13" s="16"/>
      <c r="C13" s="17" t="s">
        <v>16</v>
      </c>
      <c r="D13" s="27">
        <v>0.3</v>
      </c>
      <c r="E13" s="27">
        <v>0.25</v>
      </c>
      <c r="F13" s="27">
        <v>0.2</v>
      </c>
      <c r="G13" s="27">
        <v>0.18</v>
      </c>
      <c r="H13" s="16"/>
      <c r="I13" s="9"/>
      <c r="J13" s="9" t="s">
        <v>18</v>
      </c>
      <c r="K13" s="9"/>
      <c r="L13" s="9"/>
      <c r="M13" s="9"/>
      <c r="N13" s="9"/>
      <c r="O13" s="9"/>
      <c r="P13" s="2"/>
      <c r="Q13" s="2"/>
      <c r="R13" s="2"/>
      <c r="S13" s="2"/>
      <c r="T13" s="2"/>
      <c r="U13" s="2"/>
      <c r="V13" s="2"/>
    </row>
    <row r="14" spans="1:22" x14ac:dyDescent="0.25">
      <c r="B14" s="3"/>
      <c r="C14" s="3"/>
      <c r="D14" s="12"/>
      <c r="E14" s="12"/>
      <c r="F14" s="12"/>
      <c r="G14" s="12"/>
      <c r="H14" s="3"/>
      <c r="I14" s="9"/>
      <c r="J14" s="9"/>
      <c r="K14" s="9"/>
      <c r="L14" s="9"/>
      <c r="M14" s="9"/>
      <c r="N14" s="9"/>
      <c r="O14" s="9"/>
      <c r="P14" s="2"/>
      <c r="Q14" s="2"/>
      <c r="R14" s="2"/>
      <c r="S14" s="2"/>
      <c r="T14" s="2"/>
      <c r="U14" s="2"/>
      <c r="V14" s="2"/>
    </row>
    <row r="15" spans="1:22" x14ac:dyDescent="0.25">
      <c r="B15" s="3"/>
      <c r="C15" s="23" t="s">
        <v>59</v>
      </c>
      <c r="D15" s="24"/>
      <c r="E15" s="24"/>
      <c r="F15" s="24"/>
      <c r="G15" s="24"/>
      <c r="H15" s="3"/>
      <c r="I15" s="9"/>
      <c r="J15" s="9"/>
      <c r="K15" s="9"/>
      <c r="L15" s="9"/>
      <c r="M15" s="9"/>
      <c r="N15" s="9"/>
      <c r="O15" s="9"/>
      <c r="P15" s="2"/>
      <c r="Q15" s="2"/>
      <c r="R15" s="2"/>
      <c r="S15" s="2"/>
      <c r="T15" s="2"/>
      <c r="U15" s="2"/>
      <c r="V15" s="2"/>
    </row>
    <row r="16" spans="1:22" ht="18" thickBot="1" x14ac:dyDescent="0.35">
      <c r="B16" s="3"/>
      <c r="C16" s="3"/>
      <c r="D16" s="3"/>
      <c r="E16" s="3"/>
      <c r="F16" s="3"/>
      <c r="G16" s="3"/>
      <c r="H16" s="3"/>
      <c r="I16" s="9"/>
      <c r="J16" s="5" t="s">
        <v>24</v>
      </c>
      <c r="K16" s="5"/>
      <c r="L16" s="5"/>
      <c r="M16" s="5"/>
      <c r="N16" s="5"/>
      <c r="O16" s="9"/>
      <c r="P16" s="2"/>
      <c r="Q16" s="2"/>
      <c r="R16" s="2"/>
      <c r="S16" s="2"/>
      <c r="T16" s="2"/>
      <c r="U16" s="2"/>
      <c r="V16" s="2"/>
    </row>
    <row r="17" spans="2:22" ht="18.75" thickTop="1" thickBot="1" x14ac:dyDescent="0.35">
      <c r="B17" s="3"/>
      <c r="C17" s="5" t="s">
        <v>19</v>
      </c>
      <c r="D17" s="20"/>
      <c r="E17" s="20"/>
      <c r="F17" s="20"/>
      <c r="G17" s="20"/>
      <c r="H17" s="3"/>
      <c r="I17" s="9"/>
      <c r="J17" s="6" t="s">
        <v>34</v>
      </c>
      <c r="K17" s="18"/>
      <c r="L17" s="18"/>
      <c r="M17" s="18"/>
      <c r="N17" s="18"/>
      <c r="O17" s="9"/>
      <c r="P17" s="2"/>
      <c r="Q17" s="2"/>
      <c r="R17" s="2"/>
      <c r="S17" s="2"/>
      <c r="T17" s="2"/>
      <c r="U17" s="2"/>
      <c r="V17" s="2"/>
    </row>
    <row r="18" spans="2:22" ht="15.75" thickTop="1" x14ac:dyDescent="0.25">
      <c r="B18" s="3"/>
      <c r="C18" s="3" t="s">
        <v>20</v>
      </c>
      <c r="D18" s="8">
        <f>K23</f>
        <v>5.44</v>
      </c>
      <c r="E18" s="8">
        <f>L23</f>
        <v>16</v>
      </c>
      <c r="F18" s="8">
        <f>M23</f>
        <v>32</v>
      </c>
      <c r="G18" s="8">
        <f>N23</f>
        <v>64</v>
      </c>
      <c r="H18" s="3"/>
      <c r="I18" s="9"/>
      <c r="J18" s="3"/>
      <c r="K18" s="18"/>
      <c r="L18" s="18"/>
      <c r="M18" s="18"/>
      <c r="N18" s="18"/>
      <c r="O18" s="9"/>
      <c r="P18" s="2"/>
      <c r="Q18" s="2"/>
      <c r="R18" s="2"/>
      <c r="S18" s="2"/>
      <c r="T18" s="2"/>
      <c r="U18" s="2"/>
      <c r="V18" s="2"/>
    </row>
    <row r="19" spans="2:22" x14ac:dyDescent="0.25">
      <c r="B19" s="3"/>
      <c r="C19" s="3" t="s">
        <v>21</v>
      </c>
      <c r="D19" s="8">
        <f>K21</f>
        <v>0</v>
      </c>
      <c r="E19" s="8">
        <f>L21</f>
        <v>0</v>
      </c>
      <c r="F19" s="8">
        <f>M21</f>
        <v>0</v>
      </c>
      <c r="G19" s="8">
        <f>N21</f>
        <v>0</v>
      </c>
      <c r="H19" s="3"/>
      <c r="I19" s="9"/>
      <c r="J19" s="3" t="s">
        <v>35</v>
      </c>
      <c r="K19" s="18">
        <f>ROUND(D7/8*3600/1000,2)*D9</f>
        <v>68</v>
      </c>
      <c r="L19" s="18">
        <f>_xlfn.CEILING.MATH(E7/8*3600/1024)*E9</f>
        <v>200</v>
      </c>
      <c r="M19" s="18">
        <f>_xlfn.CEILING.MATH(F7/8*3600/1024)*F9</f>
        <v>400</v>
      </c>
      <c r="N19" s="18">
        <f>_xlfn.CEILING.MATH(G7/8*3600/1024)*G9</f>
        <v>800</v>
      </c>
      <c r="O19" s="9"/>
      <c r="P19" s="2"/>
      <c r="Q19" s="2"/>
      <c r="R19" s="2"/>
      <c r="S19" s="2"/>
      <c r="T19" s="2"/>
      <c r="U19" s="2"/>
      <c r="V19" s="2"/>
    </row>
    <row r="20" spans="2:22" x14ac:dyDescent="0.25">
      <c r="B20" s="3"/>
      <c r="C20" s="3"/>
      <c r="D20" s="3"/>
      <c r="E20" s="3"/>
      <c r="F20" s="3"/>
      <c r="G20" s="3"/>
      <c r="H20" s="3"/>
      <c r="I20" s="9"/>
      <c r="J20" s="3"/>
      <c r="K20" s="18"/>
      <c r="L20" s="18"/>
      <c r="M20" s="18"/>
      <c r="N20" s="18"/>
      <c r="O20" s="9"/>
      <c r="P20" s="2"/>
      <c r="Q20" s="2"/>
      <c r="R20" s="2"/>
      <c r="S20" s="2"/>
      <c r="T20" s="2"/>
      <c r="U20" s="2"/>
      <c r="V20" s="2"/>
    </row>
    <row r="21" spans="2:22" ht="18" thickBot="1" x14ac:dyDescent="0.35">
      <c r="B21" s="3"/>
      <c r="C21" s="5" t="s">
        <v>22</v>
      </c>
      <c r="D21" s="20"/>
      <c r="E21" s="20"/>
      <c r="F21" s="20"/>
      <c r="G21" s="20"/>
      <c r="H21" s="3"/>
      <c r="I21" s="9"/>
      <c r="J21" s="6" t="s">
        <v>24</v>
      </c>
      <c r="K21" s="18"/>
      <c r="L21" s="18"/>
      <c r="M21" s="18"/>
      <c r="N21" s="18"/>
      <c r="O21" s="9"/>
      <c r="P21" s="2"/>
      <c r="Q21" s="2"/>
      <c r="R21" s="2"/>
      <c r="S21" s="2"/>
      <c r="T21" s="2"/>
      <c r="U21" s="2"/>
      <c r="V21" s="2"/>
    </row>
    <row r="22" spans="2:22" ht="15.75" thickTop="1" x14ac:dyDescent="0.25">
      <c r="B22" s="3"/>
      <c r="C22" s="6" t="s">
        <v>23</v>
      </c>
      <c r="D22" s="7">
        <v>29</v>
      </c>
      <c r="E22" s="7">
        <v>39</v>
      </c>
      <c r="F22" s="7">
        <v>59</v>
      </c>
      <c r="G22" s="7">
        <v>99</v>
      </c>
      <c r="H22" s="3"/>
      <c r="I22" s="9"/>
      <c r="J22" s="3" t="s">
        <v>26</v>
      </c>
      <c r="K22" s="18">
        <f>G3</f>
        <v>0.08</v>
      </c>
      <c r="L22" s="18">
        <f>G3</f>
        <v>0.08</v>
      </c>
      <c r="M22" s="18">
        <f>G3</f>
        <v>0.08</v>
      </c>
      <c r="N22" s="18">
        <f>G3</f>
        <v>0.08</v>
      </c>
      <c r="O22" s="9"/>
      <c r="P22" s="2"/>
      <c r="Q22" s="2"/>
      <c r="R22" s="2"/>
      <c r="S22" s="2"/>
      <c r="T22" s="2"/>
      <c r="U22" s="2"/>
      <c r="V22" s="2"/>
    </row>
    <row r="23" spans="2:22" x14ac:dyDescent="0.25">
      <c r="B23" s="3"/>
      <c r="C23" s="3" t="s">
        <v>25</v>
      </c>
      <c r="D23" s="13">
        <f>(D22-K24)/K24</f>
        <v>4.3308823529411757</v>
      </c>
      <c r="E23" s="13">
        <f>(E22-L24)/L24</f>
        <v>1.4375</v>
      </c>
      <c r="F23" s="13">
        <f>(F22-M24)/M24</f>
        <v>0.84375</v>
      </c>
      <c r="G23" s="13">
        <f>(G22-N24)/N24</f>
        <v>0.546875</v>
      </c>
      <c r="H23" s="3"/>
      <c r="I23" s="9"/>
      <c r="J23" s="3" t="s">
        <v>28</v>
      </c>
      <c r="K23" s="25">
        <f>(K18+K19)*K22</f>
        <v>5.44</v>
      </c>
      <c r="L23" s="25">
        <f t="shared" ref="L23:N23" si="0">(L18+L19)*L22</f>
        <v>16</v>
      </c>
      <c r="M23" s="25">
        <f t="shared" si="0"/>
        <v>32</v>
      </c>
      <c r="N23" s="25">
        <f t="shared" si="0"/>
        <v>64</v>
      </c>
      <c r="O23" s="9"/>
      <c r="P23" s="2"/>
      <c r="Q23" s="2"/>
      <c r="R23" s="2"/>
      <c r="S23" s="2"/>
      <c r="T23" s="2"/>
      <c r="U23" s="2"/>
      <c r="V23" s="2"/>
    </row>
    <row r="24" spans="2:22" x14ac:dyDescent="0.25">
      <c r="B24" s="3"/>
      <c r="C24" s="3"/>
      <c r="D24" s="3"/>
      <c r="E24" s="3"/>
      <c r="F24" s="3"/>
      <c r="G24" s="3"/>
      <c r="H24" s="3"/>
      <c r="I24" s="9"/>
      <c r="J24" s="6" t="s">
        <v>29</v>
      </c>
      <c r="K24" s="25">
        <f>SUM(K23)</f>
        <v>5.44</v>
      </c>
      <c r="L24" s="25">
        <f t="shared" ref="L24" si="1">SUM(L23)</f>
        <v>16</v>
      </c>
      <c r="M24" s="25">
        <f t="shared" ref="M24:N24" si="2">SUM(M23)</f>
        <v>32</v>
      </c>
      <c r="N24" s="25">
        <f t="shared" si="2"/>
        <v>64</v>
      </c>
      <c r="O24" s="9"/>
      <c r="P24" s="2"/>
      <c r="Q24" s="2"/>
      <c r="R24" s="2"/>
      <c r="S24" s="2"/>
      <c r="T24" s="2"/>
      <c r="U24" s="2"/>
      <c r="V24" s="2"/>
    </row>
    <row r="25" spans="2:22" x14ac:dyDescent="0.25">
      <c r="B25" s="3"/>
      <c r="C25" s="6" t="s">
        <v>27</v>
      </c>
      <c r="D25" s="3"/>
      <c r="E25" s="3"/>
      <c r="F25" s="3"/>
      <c r="G25" s="3"/>
      <c r="H25" s="3"/>
      <c r="I25" s="9"/>
      <c r="J25" s="9"/>
      <c r="K25" s="9"/>
      <c r="L25" s="9"/>
      <c r="M25" s="9"/>
      <c r="N25" s="9"/>
      <c r="O25" s="9"/>
      <c r="P25" s="2"/>
      <c r="Q25" s="2"/>
      <c r="R25" s="2"/>
      <c r="S25" s="2"/>
      <c r="T25" s="2"/>
      <c r="U25" s="2"/>
      <c r="V25" s="2"/>
    </row>
    <row r="26" spans="2:22" x14ac:dyDescent="0.25">
      <c r="B26" s="3"/>
      <c r="C26" s="3" t="s">
        <v>36</v>
      </c>
      <c r="D26" s="8">
        <f>D22-((K18+K19)*0.5*K22)</f>
        <v>26.28</v>
      </c>
      <c r="E26" s="8">
        <f>E22-((L18+L19)*0.5*L22)</f>
        <v>31</v>
      </c>
      <c r="F26" s="8">
        <f>F22-((M18+M19)*0.5*M22)</f>
        <v>43</v>
      </c>
      <c r="G26" s="8">
        <f>G22-((N18+N19)*0.5*N22)</f>
        <v>67</v>
      </c>
      <c r="H26" s="3"/>
      <c r="I26" s="9"/>
      <c r="J26" s="9"/>
      <c r="K26" s="9"/>
      <c r="L26" s="9"/>
      <c r="M26" s="9"/>
      <c r="N26" s="9"/>
      <c r="O26" s="9"/>
      <c r="P26" s="2"/>
      <c r="Q26" s="2"/>
      <c r="R26" s="2"/>
      <c r="S26" s="2"/>
      <c r="T26" s="2"/>
      <c r="U26" s="2"/>
      <c r="V26" s="2"/>
    </row>
    <row r="27" spans="2:22" x14ac:dyDescent="0.25">
      <c r="B27" s="3"/>
      <c r="C27" s="3" t="s">
        <v>37</v>
      </c>
      <c r="D27" s="8">
        <f>D22-K24</f>
        <v>23.56</v>
      </c>
      <c r="E27" s="8">
        <f>E22-L24</f>
        <v>23</v>
      </c>
      <c r="F27" s="8">
        <f>F22-M24</f>
        <v>27</v>
      </c>
      <c r="G27" s="8">
        <f>G22-N24</f>
        <v>35</v>
      </c>
      <c r="H27" s="3"/>
      <c r="I27" s="9"/>
      <c r="J27" s="9"/>
      <c r="K27" s="9"/>
      <c r="L27" s="9"/>
      <c r="M27" s="9"/>
      <c r="N27" s="9"/>
      <c r="O27" s="9"/>
      <c r="P27" s="2"/>
      <c r="Q27" s="2"/>
      <c r="R27" s="2"/>
      <c r="S27" s="2"/>
      <c r="T27" s="2"/>
      <c r="U27" s="2"/>
      <c r="V27" s="2"/>
    </row>
    <row r="28" spans="2:22" x14ac:dyDescent="0.25">
      <c r="B28" s="3"/>
      <c r="C28" s="3" t="s">
        <v>38</v>
      </c>
      <c r="D28" s="8">
        <f>D$27+(SUM(K$18:K$19)*1*(D$13-K$22))</f>
        <v>38.519999999999996</v>
      </c>
      <c r="E28" s="8">
        <f>E$27+(SUM(L$18:L$19)*1*(E$13-L$22))</f>
        <v>57</v>
      </c>
      <c r="F28" s="8">
        <f>F$27+(SUM(M$18:M$19)*1*(F$13-M$22))</f>
        <v>75</v>
      </c>
      <c r="G28" s="8">
        <f>G$27+(SUM(N$18:N$19)*1*(G$13-N$22))</f>
        <v>115</v>
      </c>
      <c r="H28" s="3"/>
      <c r="I28" s="9"/>
      <c r="J28" s="9"/>
      <c r="K28" s="9"/>
      <c r="L28" s="9"/>
      <c r="M28" s="9"/>
      <c r="N28" s="9"/>
      <c r="O28" s="9"/>
      <c r="P28" s="2"/>
      <c r="Q28" s="2"/>
      <c r="R28" s="2"/>
      <c r="S28" s="2"/>
      <c r="T28" s="2"/>
      <c r="U28" s="2"/>
      <c r="V28" s="2"/>
    </row>
    <row r="29" spans="2:22" x14ac:dyDescent="0.25">
      <c r="B29" s="3"/>
      <c r="C29" s="3" t="s">
        <v>39</v>
      </c>
      <c r="D29" s="8">
        <f>D$27+(SUM(K$18:K$19)*2*(D$13-K$22))</f>
        <v>53.47999999999999</v>
      </c>
      <c r="E29" s="8">
        <f>E$27+(SUM(L$18:L$19)*2*(E$13-L$22))</f>
        <v>91</v>
      </c>
      <c r="F29" s="8">
        <f>F$27+(SUM(M$18:M$19)*2*(F$13-M$22))</f>
        <v>123.00000000000001</v>
      </c>
      <c r="G29" s="8">
        <f>G$27+(SUM(N$18:N$19)*2*(G$13-N$22))</f>
        <v>195</v>
      </c>
      <c r="H29" s="3"/>
      <c r="I29" s="9"/>
      <c r="J29" s="9"/>
      <c r="K29" s="9"/>
      <c r="L29" s="9"/>
      <c r="M29" s="9"/>
      <c r="N29" s="9"/>
      <c r="O29" s="9"/>
      <c r="P29" s="2"/>
      <c r="Q29" s="2"/>
      <c r="R29" s="2"/>
      <c r="S29" s="2"/>
      <c r="T29" s="2"/>
      <c r="U29" s="2"/>
      <c r="V29" s="2"/>
    </row>
    <row r="30" spans="2:22" x14ac:dyDescent="0.25">
      <c r="B30" s="3"/>
      <c r="C30" s="6"/>
      <c r="D30" s="12"/>
      <c r="E30" s="12"/>
      <c r="F30" s="12"/>
      <c r="G30" s="12"/>
      <c r="H30" s="3"/>
      <c r="I30" s="9"/>
      <c r="J30" s="9"/>
      <c r="K30" s="9"/>
      <c r="L30" s="9"/>
      <c r="M30" s="9"/>
      <c r="N30" s="9"/>
      <c r="O30" s="9"/>
      <c r="P30" s="2"/>
      <c r="Q30" s="2"/>
      <c r="R30" s="2"/>
      <c r="S30" s="2"/>
      <c r="T30" s="2"/>
      <c r="U30" s="2"/>
      <c r="V30" s="2"/>
    </row>
    <row r="31" spans="2:22" x14ac:dyDescent="0.25">
      <c r="B31" s="3"/>
      <c r="C31" s="6"/>
      <c r="D31" s="6"/>
      <c r="E31" s="6"/>
      <c r="F31" s="6"/>
      <c r="G31" s="6"/>
      <c r="H31" s="3"/>
      <c r="I31" s="9"/>
      <c r="J31" s="9"/>
      <c r="K31" s="9"/>
      <c r="L31" s="9"/>
      <c r="M31" s="9"/>
      <c r="N31" s="9"/>
      <c r="O31" s="9"/>
      <c r="P31" s="2"/>
      <c r="Q31" s="2"/>
      <c r="R31" s="2"/>
      <c r="S31" s="2"/>
      <c r="T31" s="2"/>
      <c r="U31" s="2"/>
      <c r="V31" s="2"/>
    </row>
    <row r="32" spans="2:22" x14ac:dyDescent="0.25">
      <c r="B32" s="3"/>
      <c r="C32" s="21"/>
      <c r="D32" s="22"/>
      <c r="E32" s="22"/>
      <c r="F32" s="22"/>
      <c r="G32" s="22"/>
      <c r="H32" s="3"/>
      <c r="I32" s="9"/>
      <c r="J32" s="9"/>
      <c r="K32" s="9"/>
      <c r="L32" s="9"/>
      <c r="M32" s="9"/>
      <c r="N32" s="9"/>
      <c r="O32" s="9"/>
      <c r="P32" s="2"/>
      <c r="Q32" s="2"/>
      <c r="R32" s="2"/>
      <c r="S32" s="2"/>
      <c r="T32" s="2"/>
      <c r="U32" s="2"/>
      <c r="V32" s="2"/>
    </row>
    <row r="33" spans="2:2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2:22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2:22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2:22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2:22" ht="36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2:22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2:22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2:22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2:22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2:22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2:22" s="2" customFormat="1" x14ac:dyDescent="0.25"/>
    <row r="44" spans="2:22" s="2" customFormat="1" x14ac:dyDescent="0.25"/>
    <row r="45" spans="2:22" s="2" customFormat="1" x14ac:dyDescent="0.25"/>
    <row r="46" spans="2:22" s="2" customFormat="1" x14ac:dyDescent="0.25"/>
    <row r="47" spans="2:22" s="2" customFormat="1" x14ac:dyDescent="0.25"/>
    <row r="48" spans="2:22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5FB14F434EE40AAE57D47DE73BEA4" ma:contentTypeVersion="15" ma:contentTypeDescription="Create a new document." ma:contentTypeScope="" ma:versionID="0d320461e10c881ac5fefbe4182761a5">
  <xsd:schema xmlns:xsd="http://www.w3.org/2001/XMLSchema" xmlns:xs="http://www.w3.org/2001/XMLSchema" xmlns:p="http://schemas.microsoft.com/office/2006/metadata/properties" xmlns:ns2="fee6a66c-d24f-4043-a951-53823c15bd9e" xmlns:ns3="68f8ec2b-57a5-4b78-bdc3-f785d5f1c437" targetNamespace="http://schemas.microsoft.com/office/2006/metadata/properties" ma:root="true" ma:fieldsID="cfb2e47156646ef536a826b4cd12ff80" ns2:_="" ns3:_="">
    <xsd:import namespace="fee6a66c-d24f-4043-a951-53823c15bd9e"/>
    <xsd:import namespace="68f8ec2b-57a5-4b78-bdc3-f785d5f1c4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6a66c-d24f-4043-a951-53823c15bd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fab340d-b72e-4115-ac62-b66d4cf189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8ec2b-57a5-4b78-bdc3-f785d5f1c43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4f22e350-1bf6-45f3-af2b-254aff7cc4de}" ma:internalName="TaxCatchAll" ma:showField="CatchAllData" ma:web="68f8ec2b-57a5-4b78-bdc3-f785d5f1c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6a66c-d24f-4043-a951-53823c15bd9e">
      <Terms xmlns="http://schemas.microsoft.com/office/infopath/2007/PartnerControls"/>
    </lcf76f155ced4ddcb4097134ff3c332f>
    <TaxCatchAll xmlns="68f8ec2b-57a5-4b78-bdc3-f785d5f1c437" xsi:nil="true"/>
  </documentManagement>
</p:properties>
</file>

<file path=customXml/itemProps1.xml><?xml version="1.0" encoding="utf-8"?>
<ds:datastoreItem xmlns:ds="http://schemas.openxmlformats.org/officeDocument/2006/customXml" ds:itemID="{E85EA83D-C049-4F64-9C66-B9A24EB3E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6a66c-d24f-4043-a951-53823c15bd9e"/>
    <ds:schemaRef ds:uri="68f8ec2b-57a5-4b78-bdc3-f785d5f1c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B9CE4D-7DAA-4511-AC89-17C6AF6965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1733D1-1A64-4EB5-844B-6087714D8F29}">
  <ds:schemaRefs>
    <ds:schemaRef ds:uri="http://purl.org/dc/elements/1.1/"/>
    <ds:schemaRef ds:uri="68f8ec2b-57a5-4b78-bdc3-f785d5f1c437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fee6a66c-d24f-4043-a951-53823c15bd9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BW Calculator</vt:lpstr>
      <vt:lpstr>Plans by Streaming Hours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Lear</dc:creator>
  <cp:keywords/>
  <dc:description/>
  <cp:lastModifiedBy>Reeve</cp:lastModifiedBy>
  <cp:revision/>
  <dcterms:created xsi:type="dcterms:W3CDTF">2022-05-21T03:04:59Z</dcterms:created>
  <dcterms:modified xsi:type="dcterms:W3CDTF">2024-05-20T01:38:49Z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0x01010069A5FB14F434EE40AAE57D47DE73BEA4</vt:lpwstr>
  </property>
</Properties>
</file>